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https://htkdk-my.sharepoint.com/personal/lauraje_htk_dk/Documents/Skrivebord/"/>
    </mc:Choice>
  </mc:AlternateContent>
  <xr:revisionPtr revIDLastSave="0" documentId="8_{F6791519-E7A9-4058-A402-539C155E1FC1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Calculator" sheetId="2" r:id="rId1"/>
    <sheet name="Emissionsfactors" sheetId="4" r:id="rId2"/>
  </sheets>
  <definedNames>
    <definedName name="bmkCustomer" localSheetId="1">Emissionsfactors!#REF!</definedName>
    <definedName name="bmkProjektnr1" localSheetId="1">Emissionsfactors!#REF!</definedName>
    <definedName name="_xlnm.Print_Area" localSheetId="0">Calculator!$A$13:$J$26</definedName>
    <definedName name="_xlnm.Print_Area" localSheetId="1">Emissionsfactors!$A$1:$C$26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7" i="2" l="1"/>
  <c r="D22" i="2" l="1"/>
  <c r="G20" i="2" s="1"/>
  <c r="D21" i="2"/>
  <c r="G19" i="2" s="1"/>
  <c r="B3" i="4" l="1"/>
  <c r="D20" i="2" s="1"/>
  <c r="B5" i="4" l="1"/>
  <c r="D23" i="2" s="1"/>
  <c r="G21" i="2" s="1"/>
  <c r="H18" i="2" l="1"/>
  <c r="G18" i="2" s="1"/>
  <c r="I17" i="2" l="1"/>
  <c r="H17" i="2" s="1"/>
  <c r="G17" i="2" s="1"/>
  <c r="G22" i="2" s="1"/>
  <c r="G27" i="2" s="1"/>
  <c r="H22" i="2" l="1"/>
  <c r="I2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Klaus Kellermann</author>
  </authors>
  <commentList>
    <comment ref="D1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Klaus Kellermann:</t>
        </r>
        <r>
          <rPr>
            <sz val="9"/>
            <color indexed="81"/>
            <rFont val="Tahoma"/>
            <family val="2"/>
          </rPr>
          <t xml:space="preserve">
Distance from excavation to standard end deposite. Standard end location for soil if nothing else is planned.</t>
        </r>
      </text>
    </comment>
    <comment ref="D1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Klaus Kellermann:</t>
        </r>
        <r>
          <rPr>
            <sz val="9"/>
            <color indexed="81"/>
            <rFont val="Tahoma"/>
            <family val="2"/>
          </rPr>
          <t xml:space="preserve">
Distance from excavation to site of local reuse. On site or nearby reuse location.</t>
        </r>
      </text>
    </comment>
    <comment ref="D1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Klaus Kellermann:</t>
        </r>
        <r>
          <rPr>
            <sz val="9"/>
            <color indexed="81"/>
            <rFont val="Tahoma"/>
            <family val="2"/>
          </rPr>
          <t xml:space="preserve">
Percentage of the soil that will be reused</t>
        </r>
      </text>
    </comment>
    <comment ref="D18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Klaus Kellermann:</t>
        </r>
        <r>
          <rPr>
            <sz val="9"/>
            <color indexed="81"/>
            <rFont val="Tahoma"/>
            <family val="2"/>
          </rPr>
          <t xml:space="preserve">
Estimated amount of wheel loader hours nessesary for local reuse. Only hours that are extra compaired to standard handling, eg. not for loading trucks.</t>
        </r>
      </text>
    </comment>
    <comment ref="D19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Klaus Kellermann:</t>
        </r>
        <r>
          <rPr>
            <sz val="9"/>
            <color indexed="81"/>
            <rFont val="Tahoma"/>
            <family val="2"/>
          </rPr>
          <t xml:space="preserve">
Estimated amount of dumper hours nessesary for local reuse. Only hours that are extra compaired to standard handling, eg. not for loading trucks.</t>
        </r>
      </text>
    </comment>
    <comment ref="D20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Klaus Kellermann:</t>
        </r>
        <r>
          <rPr>
            <sz val="9"/>
            <color indexed="81"/>
            <rFont val="Tahoma"/>
            <family val="2"/>
          </rPr>
          <t xml:space="preserve">
LIPASTO, Earth moving lorry, Gross
vehicle mass 32t, pay load capacity 19t, 75 % Highway driving and 25% urban driving, 2016 average LIPASTO 0% returnload </t>
        </r>
      </text>
    </comment>
    <comment ref="D23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Klaus Kellermann:</t>
        </r>
        <r>
          <rPr>
            <sz val="9"/>
            <color indexed="81"/>
            <rFont val="Tahoma"/>
            <family val="2"/>
          </rPr>
          <t xml:space="preserve">
Full trailer combination
Gross vehicle mass 76t, pay load capacity 51t, 9 axles. 75% Highway driving 1416 g/km and 25% urban driving 2537 g/km average 1696,25 g/km. Distance 4*25km. (Lipasto)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Klaus Kellermann</author>
  </authors>
  <commentList>
    <comment ref="B10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Klaus Kellermann:</t>
        </r>
        <r>
          <rPr>
            <sz val="9"/>
            <color indexed="81"/>
            <rFont val="Tahoma"/>
            <charset val="1"/>
          </rPr>
          <t xml:space="preserve">
Average power 153kW*Average load factor 0,3*Emissions CO2e 0,818 kg/kwh</t>
        </r>
      </text>
    </comment>
    <comment ref="B11" authorId="0" shapeId="0" xr:uid="{00000000-0006-0000-0100-000002000000}">
      <text>
        <r>
          <rPr>
            <b/>
            <sz val="9"/>
            <color indexed="81"/>
            <rFont val="Tahoma"/>
            <charset val="1"/>
          </rPr>
          <t>Klaus Kellermann:</t>
        </r>
        <r>
          <rPr>
            <sz val="9"/>
            <color indexed="81"/>
            <rFont val="Tahoma"/>
            <charset val="1"/>
          </rPr>
          <t xml:space="preserve">
Average power 94kW*Average load factor 0,33*Emissions CO2e 0,828 kg/kwh</t>
        </r>
      </text>
    </comment>
  </commentList>
</comments>
</file>

<file path=xl/sharedStrings.xml><?xml version="1.0" encoding="utf-8"?>
<sst xmlns="http://schemas.openxmlformats.org/spreadsheetml/2006/main" count="68" uniqueCount="56">
  <si>
    <t>Sum</t>
  </si>
  <si>
    <t xml:space="preserve">LIPASTO, Earth moving lorry, Gross
vehicle mass 32t, pay load capacity 19t, 75 % Highway driving and 25% urban driving, 2016 average LIPASTO 0% returnload </t>
  </si>
  <si>
    <t>LIPASTO, Full trailer combination
Gross vehicle mass 76t, pay load capacity 51t, 9 axles. 75% Highway driving and 25% urban driving.  Distance 4*25km.</t>
  </si>
  <si>
    <t>LIPASTO</t>
  </si>
  <si>
    <t>Energistyrelsen</t>
  </si>
  <si>
    <t>Comments</t>
  </si>
  <si>
    <t>Reference</t>
  </si>
  <si>
    <t>Amount of soil, tons</t>
  </si>
  <si>
    <t>Processes</t>
  </si>
  <si>
    <t>Emissionsfactors</t>
  </si>
  <si>
    <t>Average</t>
  </si>
  <si>
    <t>Earth moving lorry, urban driving [kg CO2/tkm]</t>
  </si>
  <si>
    <t>Earth moving lorry returload, highway driving [kg CO2/km]</t>
  </si>
  <si>
    <t>Earth moving lorry, highway driving [kg CO2/tkm]</t>
  </si>
  <si>
    <t>Earth moving lorry, returload urban driving [kg CO2/km]</t>
  </si>
  <si>
    <t>Earth moving lorry, payload [ton]</t>
  </si>
  <si>
    <t>Full trailer combination (76t), highway [kg CO2/km]</t>
  </si>
  <si>
    <t>Full trailer combination (76t), urban driving [kg CO2/km]</t>
  </si>
  <si>
    <t>Full trailer combination (76t), highway [kg CO2/km] Retur</t>
  </si>
  <si>
    <t>Full trailer combination (76t), urban driving [kg CO2/km] Retur</t>
  </si>
  <si>
    <t>Percentage of highway driving  (75%)</t>
  </si>
  <si>
    <t>Percentage of urban driving (25%)</t>
  </si>
  <si>
    <t>Total transport distance for machinery used on site [km]</t>
  </si>
  <si>
    <t>Transport crusher and screener kg CO2</t>
  </si>
  <si>
    <t>Reuse percentage</t>
  </si>
  <si>
    <t>Soil transport, kg CO2/tonkm</t>
  </si>
  <si>
    <t>CO2-emissions soil transport per tonne kilometre</t>
  </si>
  <si>
    <t>Soil transport</t>
  </si>
  <si>
    <t xml:space="preserve">CO2-emissions full trailer combination, two way transport </t>
  </si>
  <si>
    <t>Transport, kg CO2/tonkm</t>
  </si>
  <si>
    <t>Parameters for machinery</t>
  </si>
  <si>
    <t>Parameters for transport</t>
  </si>
  <si>
    <t>Source/comments</t>
  </si>
  <si>
    <t>CO2 per liter diesel</t>
  </si>
  <si>
    <t>Cells marked in light blue, should be filled. All distances are calculated from site where soil is excavated.</t>
  </si>
  <si>
    <t>Transport to site for reuse, kg CO2</t>
  </si>
  <si>
    <t>Distance to end deposite, km</t>
  </si>
  <si>
    <t>Wheel loader, kg CO2/hour</t>
  </si>
  <si>
    <t>Dumper, kg CO2/hour</t>
  </si>
  <si>
    <t>CO2 emmision wheel loader [kg/hour]</t>
  </si>
  <si>
    <t>CO2 emmision dumper [kg/hour]</t>
  </si>
  <si>
    <t>Transport of loader and dumper kg CO2</t>
  </si>
  <si>
    <t>Use of wheel loader</t>
  </si>
  <si>
    <t>Use of wheel loader, hours</t>
  </si>
  <si>
    <t>Distance to local reuse, km</t>
  </si>
  <si>
    <t>Transport to end deposite, kg CO2</t>
  </si>
  <si>
    <t>CO2 calculator for soil</t>
  </si>
  <si>
    <r>
      <t xml:space="preserve">                         CO</t>
    </r>
    <r>
      <rPr>
        <b/>
        <vertAlign val="subscript"/>
        <sz val="12"/>
        <color rgb="FF000000"/>
        <rFont val="Arial"/>
        <family val="2"/>
      </rPr>
      <t>2</t>
    </r>
    <r>
      <rPr>
        <b/>
        <sz val="12"/>
        <color rgb="FF000000"/>
        <rFont val="Arial"/>
        <family val="2"/>
      </rPr>
      <t xml:space="preserve"> saving potential</t>
    </r>
  </si>
  <si>
    <t>amounts</t>
  </si>
  <si>
    <t>Transport of loader and dumper</t>
  </si>
  <si>
    <t xml:space="preserve">CO2-emissions screening per tonne material, diesel </t>
  </si>
  <si>
    <t>CO2-emissions crushing per tonne material, diesel</t>
  </si>
  <si>
    <t>Project CO2 spend</t>
  </si>
  <si>
    <t>Use of heavy dumper, hours</t>
  </si>
  <si>
    <t>Use of heavy dumper</t>
  </si>
  <si>
    <r>
      <t>Kg CO</t>
    </r>
    <r>
      <rPr>
        <b/>
        <vertAlign val="subscript"/>
        <sz val="11"/>
        <color rgb="FF000000"/>
        <rFont val="Arial"/>
        <family val="2"/>
      </rPr>
      <t xml:space="preserve">2 </t>
    </r>
    <r>
      <rPr>
        <b/>
        <sz val="11"/>
        <color rgb="FF000000"/>
        <rFont val="Arial"/>
        <family val="2"/>
      </rPr>
      <t>saving potential total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</si>
</sst>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22" x14ac:knownFonts="1">
    <font>
      <sz val="10"/>
      <color rgb="FF000000"/>
      <name val="Arial"/>
    </font>
    <font>
      <sz val="10"/>
      <name val="Arial"/>
      <family val="2"/>
    </font>
    <font>
      <sz val="10"/>
      <color rgb="FF000000"/>
      <name val="Arial"/>
      <family val="2"/>
    </font>
    <font>
      <b/>
      <sz val="11"/>
      <name val="Arial"/>
      <family val="2"/>
    </font>
    <font>
      <b/>
      <sz val="12"/>
      <color rgb="FF000000"/>
      <name val="Arial"/>
      <family val="2"/>
    </font>
    <font>
      <b/>
      <vertAlign val="subscript"/>
      <sz val="12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0"/>
      <color theme="10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sz val="9"/>
      <name val="Verdana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20"/>
      <color rgb="FF000000"/>
      <name val="Arial"/>
      <family val="2"/>
    </font>
    <font>
      <sz val="10"/>
      <color theme="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b/>
      <vertAlign val="subscript"/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9" fillId="0" borderId="0"/>
  </cellStyleXfs>
  <cellXfs count="63">
    <xf numFmtId="0" fontId="0" fillId="0" borderId="0" xfId="0" applyFont="1" applyAlignment="1"/>
    <xf numFmtId="0" fontId="1" fillId="0" borderId="0" xfId="0" applyFont="1" applyAlignment="1"/>
    <xf numFmtId="10" fontId="1" fillId="0" borderId="0" xfId="0" applyNumberFormat="1" applyFont="1"/>
    <xf numFmtId="0" fontId="1" fillId="0" borderId="2" xfId="0" applyFont="1" applyBorder="1" applyAlignment="1"/>
    <xf numFmtId="0" fontId="1" fillId="0" borderId="2" xfId="0" applyFont="1" applyFill="1" applyBorder="1" applyAlignment="1"/>
    <xf numFmtId="0" fontId="1" fillId="0" borderId="1" xfId="0" applyFont="1" applyBorder="1" applyAlignment="1"/>
    <xf numFmtId="0" fontId="1" fillId="0" borderId="1" xfId="0" applyFont="1" applyFill="1" applyBorder="1" applyAlignment="1"/>
    <xf numFmtId="0" fontId="0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 applyFill="1" applyBorder="1" applyAlignment="1"/>
    <xf numFmtId="3" fontId="0" fillId="0" borderId="3" xfId="0" applyNumberFormat="1" applyFont="1" applyBorder="1" applyAlignment="1">
      <alignment horizontal="center"/>
    </xf>
    <xf numFmtId="3" fontId="1" fillId="0" borderId="2" xfId="0" applyNumberFormat="1" applyFont="1" applyFill="1" applyBorder="1" applyAlignment="1">
      <alignment horizontal="center"/>
    </xf>
    <xf numFmtId="3" fontId="1" fillId="0" borderId="3" xfId="0" applyNumberFormat="1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0" fontId="0" fillId="0" borderId="0" xfId="0" applyFont="1" applyAlignment="1">
      <alignment horizontal="right"/>
    </xf>
    <xf numFmtId="0" fontId="10" fillId="0" borderId="0" xfId="2" applyNumberFormat="1" applyFont="1" applyFill="1"/>
    <xf numFmtId="0" fontId="10" fillId="0" borderId="0" xfId="2" applyNumberFormat="1" applyFont="1" applyFill="1" applyAlignment="1">
      <alignment wrapText="1"/>
    </xf>
    <xf numFmtId="0" fontId="11" fillId="0" borderId="0" xfId="2" applyNumberFormat="1" applyFont="1" applyFill="1"/>
    <xf numFmtId="0" fontId="11" fillId="0" borderId="5" xfId="2" applyNumberFormat="1" applyFont="1" applyFill="1" applyBorder="1"/>
    <xf numFmtId="0" fontId="1" fillId="0" borderId="1" xfId="0" applyFont="1" applyFill="1" applyBorder="1" applyAlignment="1">
      <alignment vertical="top"/>
    </xf>
    <xf numFmtId="0" fontId="10" fillId="0" borderId="1" xfId="2" applyNumberFormat="1" applyFont="1" applyFill="1" applyBorder="1" applyAlignment="1">
      <alignment vertical="center" wrapText="1"/>
    </xf>
    <xf numFmtId="0" fontId="10" fillId="0" borderId="1" xfId="2" applyNumberFormat="1" applyFont="1" applyFill="1" applyBorder="1" applyAlignment="1">
      <alignment wrapText="1"/>
    </xf>
    <xf numFmtId="2" fontId="10" fillId="0" borderId="1" xfId="2" applyNumberFormat="1" applyFont="1" applyFill="1" applyBorder="1"/>
    <xf numFmtId="0" fontId="0" fillId="0" borderId="0" xfId="0" applyFont="1" applyAlignment="1">
      <alignment wrapText="1"/>
    </xf>
    <xf numFmtId="0" fontId="2" fillId="0" borderId="1" xfId="0" applyFont="1" applyBorder="1" applyAlignment="1">
      <alignment vertical="top" wrapText="1"/>
    </xf>
    <xf numFmtId="0" fontId="0" fillId="0" borderId="0" xfId="0" applyFont="1" applyAlignment="1">
      <alignment vertical="top" wrapText="1"/>
    </xf>
    <xf numFmtId="2" fontId="12" fillId="0" borderId="1" xfId="2" applyNumberFormat="1" applyFont="1" applyFill="1" applyBorder="1"/>
    <xf numFmtId="0" fontId="10" fillId="0" borderId="0" xfId="2" applyNumberFormat="1" applyFont="1" applyFill="1" applyBorder="1"/>
    <xf numFmtId="165" fontId="12" fillId="0" borderId="1" xfId="2" applyNumberFormat="1" applyFont="1" applyFill="1" applyBorder="1"/>
    <xf numFmtId="165" fontId="0" fillId="0" borderId="1" xfId="0" applyNumberFormat="1" applyFont="1" applyBorder="1" applyAlignment="1">
      <alignment horizontal="right"/>
    </xf>
    <xf numFmtId="2" fontId="0" fillId="0" borderId="1" xfId="0" applyNumberFormat="1" applyFont="1" applyBorder="1" applyAlignment="1">
      <alignment horizontal="right"/>
    </xf>
    <xf numFmtId="0" fontId="13" fillId="0" borderId="0" xfId="1" applyNumberFormat="1" applyFont="1" applyFill="1"/>
    <xf numFmtId="0" fontId="12" fillId="0" borderId="0" xfId="2" applyNumberFormat="1" applyFont="1" applyFill="1"/>
    <xf numFmtId="0" fontId="13" fillId="0" borderId="0" xfId="1" applyFont="1"/>
    <xf numFmtId="164" fontId="10" fillId="0" borderId="0" xfId="2" applyNumberFormat="1" applyFont="1" applyFill="1"/>
    <xf numFmtId="3" fontId="1" fillId="0" borderId="1" xfId="0" applyNumberFormat="1" applyFont="1" applyBorder="1" applyAlignment="1">
      <alignment horizontal="center"/>
    </xf>
    <xf numFmtId="0" fontId="8" fillId="0" borderId="0" xfId="1" applyNumberFormat="1" applyFill="1"/>
    <xf numFmtId="0" fontId="3" fillId="4" borderId="4" xfId="0" applyFont="1" applyFill="1" applyBorder="1" applyAlignment="1">
      <alignment horizontal="center" wrapText="1"/>
    </xf>
    <xf numFmtId="0" fontId="0" fillId="0" borderId="6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15" fillId="0" borderId="0" xfId="0" applyFont="1" applyAlignment="1"/>
    <xf numFmtId="0" fontId="2" fillId="0" borderId="5" xfId="0" applyFont="1" applyBorder="1" applyAlignment="1"/>
    <xf numFmtId="0" fontId="14" fillId="2" borderId="1" xfId="0" applyFont="1" applyFill="1" applyBorder="1" applyAlignment="1" applyProtection="1">
      <alignment horizontal="right"/>
      <protection locked="0"/>
    </xf>
    <xf numFmtId="0" fontId="3" fillId="0" borderId="1" xfId="0" applyFont="1" applyFill="1" applyBorder="1" applyAlignment="1">
      <alignment horizontal="center" wrapText="1"/>
    </xf>
    <xf numFmtId="1" fontId="14" fillId="0" borderId="0" xfId="0" applyNumberFormat="1" applyFont="1" applyBorder="1" applyAlignment="1">
      <alignment horizontal="center"/>
    </xf>
    <xf numFmtId="0" fontId="2" fillId="0" borderId="0" xfId="0" applyFont="1" applyBorder="1" applyAlignment="1"/>
    <xf numFmtId="3" fontId="16" fillId="0" borderId="0" xfId="0" applyNumberFormat="1" applyFont="1" applyFill="1" applyBorder="1" applyAlignment="1">
      <alignment horizontal="center"/>
    </xf>
    <xf numFmtId="3" fontId="14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3" fillId="0" borderId="4" xfId="0" applyFont="1" applyFill="1" applyBorder="1" applyAlignment="1">
      <alignment horizontal="center" wrapText="1"/>
    </xf>
    <xf numFmtId="3" fontId="14" fillId="0" borderId="1" xfId="0" applyNumberFormat="1" applyFont="1" applyBorder="1" applyAlignment="1">
      <alignment horizontal="center"/>
    </xf>
    <xf numFmtId="0" fontId="10" fillId="0" borderId="0" xfId="2" applyNumberFormat="1" applyFont="1" applyFill="1" applyBorder="1" applyAlignment="1">
      <alignment wrapText="1"/>
    </xf>
    <xf numFmtId="3" fontId="19" fillId="3" borderId="1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</cellXfs>
  <cellStyles count="3">
    <cellStyle name="Link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CCFF99"/>
      <color rgb="FFFFFFCC"/>
      <color rgb="FFFF6969"/>
      <color rgb="FFDDFFFF"/>
      <color rgb="FFFFFF99"/>
      <color rgb="FF00A8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11599</xdr:colOff>
      <xdr:row>25</xdr:row>
      <xdr:rowOff>152400</xdr:rowOff>
    </xdr:from>
    <xdr:to>
      <xdr:col>2</xdr:col>
      <xdr:colOff>9525</xdr:colOff>
      <xdr:row>30</xdr:row>
      <xdr:rowOff>66115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474" y="6496050"/>
          <a:ext cx="2969726" cy="1123390"/>
        </a:xfrm>
        <a:prstGeom prst="rect">
          <a:avLst/>
        </a:prstGeom>
      </xdr:spPr>
    </xdr:pic>
    <xdr:clientData/>
  </xdr:twoCellAnchor>
  <xdr:twoCellAnchor editAs="oneCell">
    <xdr:from>
      <xdr:col>1</xdr:col>
      <xdr:colOff>154474</xdr:colOff>
      <xdr:row>5</xdr:row>
      <xdr:rowOff>133350</xdr:rowOff>
    </xdr:from>
    <xdr:to>
      <xdr:col>1</xdr:col>
      <xdr:colOff>2091224</xdr:colOff>
      <xdr:row>11</xdr:row>
      <xdr:rowOff>24353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49" y="1247775"/>
          <a:ext cx="1936750" cy="1091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lipasto.vtt.fi/yksikkopaastot/tavaraliikennee/tieliikennee/kamaanskatue.htm" TargetMode="External"/><Relationship Id="rId13" Type="http://schemas.openxmlformats.org/officeDocument/2006/relationships/vmlDrawing" Target="../drawings/vmlDrawing2.vml"/><Relationship Id="rId3" Type="http://schemas.openxmlformats.org/officeDocument/2006/relationships/hyperlink" Target="http://lipasto.vtt.fi/yksikkopaastot/tavaraliikennee/tieliikennee/kavp76tiee.htm" TargetMode="External"/><Relationship Id="rId7" Type="http://schemas.openxmlformats.org/officeDocument/2006/relationships/hyperlink" Target="http://lipasto.vtt.fi/yksikkopaastot/tavaraliikennee/tieliikennee/kamaanstiee.htm" TargetMode="External"/><Relationship Id="rId12" Type="http://schemas.openxmlformats.org/officeDocument/2006/relationships/printerSettings" Target="../printerSettings/printerSettings2.bin"/><Relationship Id="rId2" Type="http://schemas.openxmlformats.org/officeDocument/2006/relationships/hyperlink" Target="http://lipasto.vtt.fi/yksikkopaastot/tavaraliikennee/tieliikennee/kavp76tiee.htm" TargetMode="External"/><Relationship Id="rId1" Type="http://schemas.openxmlformats.org/officeDocument/2006/relationships/hyperlink" Target="http://lipasto.vtt.fi/yksikkopaastot/tavaraliikennee/tieliikennee/kavp76katue.htm" TargetMode="External"/><Relationship Id="rId6" Type="http://schemas.openxmlformats.org/officeDocument/2006/relationships/hyperlink" Target="http://lipasto.vtt.fi/yksikkopaastot/tavaraliikennee/tieliikennee/kamaanskatue.htm" TargetMode="External"/><Relationship Id="rId11" Type="http://schemas.openxmlformats.org/officeDocument/2006/relationships/hyperlink" Target="https://ecoscore.be/en/info/ecoscore/co2" TargetMode="External"/><Relationship Id="rId5" Type="http://schemas.openxmlformats.org/officeDocument/2006/relationships/hyperlink" Target="http://lipasto.vtt.fi/yksikkopaastot/tavaraliikennee/tieliikennee/kamaanstiee.htm" TargetMode="External"/><Relationship Id="rId15" Type="http://schemas.openxmlformats.org/officeDocument/2006/relationships/comments" Target="../comments2.xml"/><Relationship Id="rId10" Type="http://schemas.openxmlformats.org/officeDocument/2006/relationships/hyperlink" Target="http://lipasto.vtt.fi/yksikkopaastot/muute/tyokoneete/tyokoneet_tehoe.htm" TargetMode="External"/><Relationship Id="rId4" Type="http://schemas.openxmlformats.org/officeDocument/2006/relationships/hyperlink" Target="http://lipasto.vtt.fi/yksikkopaastot/tavaraliikennee/tieliikennee/kavp76katue.htm" TargetMode="External"/><Relationship Id="rId9" Type="http://schemas.openxmlformats.org/officeDocument/2006/relationships/hyperlink" Target="http://lipasto.vtt.fi/yksikkopaastot/muute/tyokoneete/tyokoneet_tehoe.htm" TargetMode="External"/><Relationship Id="rId14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4:Q27"/>
  <sheetViews>
    <sheetView showGridLines="0" tabSelected="1" topLeftCell="B4" zoomScaleNormal="100" workbookViewId="0">
      <selection activeCell="D19" sqref="D14:D19"/>
    </sheetView>
  </sheetViews>
  <sheetFormatPr defaultColWidth="14.44140625" defaultRowHeight="15.75" customHeight="1" x14ac:dyDescent="0.25"/>
  <cols>
    <col min="1" max="1" width="7.88671875" customWidth="1"/>
    <col min="2" max="2" width="44.5546875" customWidth="1"/>
    <col min="3" max="3" width="37" bestFit="1" customWidth="1"/>
    <col min="4" max="4" width="9.88671875" style="14" customWidth="1"/>
    <col min="5" max="5" width="3.6640625" customWidth="1"/>
    <col min="6" max="6" width="35.5546875" customWidth="1"/>
    <col min="7" max="7" width="25" customWidth="1"/>
    <col min="8" max="8" width="19.5546875" hidden="1" customWidth="1"/>
    <col min="9" max="9" width="20.33203125" customWidth="1"/>
  </cols>
  <sheetData>
    <row r="4" spans="2:9" ht="24.9" customHeight="1" x14ac:dyDescent="0.4">
      <c r="B4" s="40" t="s">
        <v>46</v>
      </c>
    </row>
    <row r="13" spans="2:9" ht="30" customHeight="1" x14ac:dyDescent="0.25">
      <c r="B13" s="41" t="s">
        <v>5</v>
      </c>
      <c r="C13" s="60"/>
      <c r="D13" s="60"/>
    </row>
    <row r="14" spans="2:9" ht="20.100000000000001" customHeight="1" x14ac:dyDescent="0.25">
      <c r="B14" s="61" t="s">
        <v>34</v>
      </c>
      <c r="C14" s="5" t="s">
        <v>36</v>
      </c>
      <c r="D14" s="42"/>
      <c r="F14" s="54" t="s">
        <v>47</v>
      </c>
      <c r="G14" s="55"/>
      <c r="H14" s="55"/>
      <c r="I14" s="56"/>
    </row>
    <row r="15" spans="2:9" ht="20.100000000000001" customHeight="1" x14ac:dyDescent="0.25">
      <c r="B15" s="62"/>
      <c r="C15" s="5" t="s">
        <v>44</v>
      </c>
      <c r="D15" s="42"/>
      <c r="F15" s="57"/>
      <c r="G15" s="58"/>
      <c r="H15" s="58"/>
      <c r="I15" s="59"/>
    </row>
    <row r="16" spans="2:9" ht="20.100000000000001" customHeight="1" x14ac:dyDescent="0.25">
      <c r="B16" s="62"/>
      <c r="C16" s="5" t="s">
        <v>7</v>
      </c>
      <c r="D16" s="42"/>
      <c r="F16" s="13" t="s">
        <v>27</v>
      </c>
      <c r="G16" s="43" t="s">
        <v>52</v>
      </c>
      <c r="H16" s="37" t="s">
        <v>48</v>
      </c>
      <c r="I16" s="49" t="s">
        <v>6</v>
      </c>
    </row>
    <row r="17" spans="1:17" ht="20.100000000000001" customHeight="1" x14ac:dyDescent="0.25">
      <c r="B17" s="62"/>
      <c r="C17" s="6" t="s">
        <v>24</v>
      </c>
      <c r="D17" s="42"/>
      <c r="F17" s="4" t="s">
        <v>45</v>
      </c>
      <c r="G17" s="11">
        <f>I17-H17</f>
        <v>0</v>
      </c>
      <c r="H17" s="12">
        <f>I17*D17/100</f>
        <v>0</v>
      </c>
      <c r="I17" s="12">
        <f>(D14*D16)*D20</f>
        <v>0</v>
      </c>
    </row>
    <row r="18" spans="1:17" ht="20.100000000000001" customHeight="1" x14ac:dyDescent="0.25">
      <c r="B18" s="39"/>
      <c r="C18" s="6" t="s">
        <v>43</v>
      </c>
      <c r="D18" s="42"/>
      <c r="F18" s="3" t="s">
        <v>35</v>
      </c>
      <c r="G18" s="11">
        <f>H18*D17/100</f>
        <v>0</v>
      </c>
      <c r="H18" s="11">
        <f>(D15*D16)*D20</f>
        <v>0</v>
      </c>
      <c r="I18" s="10"/>
    </row>
    <row r="19" spans="1:17" ht="20.100000000000001" customHeight="1" x14ac:dyDescent="0.25">
      <c r="B19" s="38"/>
      <c r="C19" s="6" t="s">
        <v>53</v>
      </c>
      <c r="D19" s="42"/>
      <c r="E19" s="7"/>
      <c r="F19" s="3" t="s">
        <v>42</v>
      </c>
      <c r="G19" s="11">
        <f>D21*D18</f>
        <v>0</v>
      </c>
      <c r="H19" s="11"/>
      <c r="I19" s="10"/>
    </row>
    <row r="20" spans="1:17" ht="20.100000000000001" customHeight="1" x14ac:dyDescent="0.25">
      <c r="B20" s="24" t="s">
        <v>26</v>
      </c>
      <c r="C20" s="6" t="s">
        <v>25</v>
      </c>
      <c r="D20" s="29">
        <f>Emissionsfactors!B3</f>
        <v>8.1302631578947376E-2</v>
      </c>
      <c r="E20" s="7"/>
      <c r="F20" s="3" t="s">
        <v>54</v>
      </c>
      <c r="G20" s="11">
        <f>D22*D19</f>
        <v>0</v>
      </c>
      <c r="H20" s="11"/>
      <c r="I20" s="10"/>
      <c r="J20" s="2"/>
      <c r="K20" s="2"/>
      <c r="L20" s="2"/>
      <c r="M20" s="2"/>
      <c r="N20" s="2"/>
      <c r="O20" s="2"/>
      <c r="P20" s="2"/>
      <c r="Q20" s="2"/>
    </row>
    <row r="21" spans="1:17" ht="20.100000000000001" customHeight="1" x14ac:dyDescent="0.25">
      <c r="A21" s="25"/>
      <c r="B21" s="24" t="s">
        <v>51</v>
      </c>
      <c r="C21" s="6" t="s">
        <v>37</v>
      </c>
      <c r="D21" s="30">
        <f>Emissionsfactors!B11</f>
        <v>25.68</v>
      </c>
      <c r="E21" s="7"/>
      <c r="F21" s="3" t="s">
        <v>49</v>
      </c>
      <c r="G21" s="11">
        <f>IF(D18+D19&gt;0,D23,0)</f>
        <v>0</v>
      </c>
      <c r="H21" s="11"/>
      <c r="I21" s="10"/>
    </row>
    <row r="22" spans="1:17" ht="20.100000000000001" customHeight="1" x14ac:dyDescent="0.25">
      <c r="B22" s="24" t="s">
        <v>50</v>
      </c>
      <c r="C22" s="6" t="s">
        <v>38</v>
      </c>
      <c r="D22" s="30">
        <f>Emissionsfactors!B10</f>
        <v>37.54</v>
      </c>
      <c r="E22" s="7"/>
      <c r="F22" s="5" t="s">
        <v>0</v>
      </c>
      <c r="G22" s="35">
        <f>SUM(G17:G21)</f>
        <v>0</v>
      </c>
      <c r="H22" s="35">
        <f>SUM(H17:H18)</f>
        <v>0</v>
      </c>
      <c r="I22" s="35">
        <f>SUM(I17:I18)</f>
        <v>0</v>
      </c>
    </row>
    <row r="23" spans="1:17" ht="26.4" x14ac:dyDescent="0.25">
      <c r="B23" s="24" t="s">
        <v>28</v>
      </c>
      <c r="C23" s="6" t="s">
        <v>41</v>
      </c>
      <c r="D23" s="30">
        <f>Emissionsfactors!B5</f>
        <v>135.12499999999997</v>
      </c>
      <c r="E23" s="7"/>
      <c r="F23" s="45"/>
      <c r="G23" s="46"/>
      <c r="H23" s="47"/>
      <c r="I23" s="48"/>
    </row>
    <row r="24" spans="1:17" ht="13.2" x14ac:dyDescent="0.25">
      <c r="C24" s="7"/>
      <c r="D24" s="9"/>
    </row>
    <row r="25" spans="1:17" ht="13.2" x14ac:dyDescent="0.25">
      <c r="E25" s="8"/>
      <c r="F25" s="9"/>
    </row>
    <row r="26" spans="1:17" ht="13.2" x14ac:dyDescent="0.25">
      <c r="A26" s="23"/>
      <c r="E26" s="1"/>
    </row>
    <row r="27" spans="1:17" ht="35.1" customHeight="1" x14ac:dyDescent="0.25">
      <c r="F27" s="53" t="s">
        <v>55</v>
      </c>
      <c r="G27" s="52">
        <f>I17-G22</f>
        <v>0</v>
      </c>
      <c r="H27" s="50">
        <f>(I26-H26)</f>
        <v>0</v>
      </c>
      <c r="I27" s="44"/>
    </row>
  </sheetData>
  <sheetProtection algorithmName="SHA-512" hashValue="tFmk2S0uuvmi61fgGqtSRwy25guOVmeQ9tLorwNOTmDTzc6WdwjdXgDRo72OYSUev9x9YFQnyXMMCxRb5J6RVA==" saltValue="sY0O4sI2XH6oF/AM2uNVtA==" spinCount="100000" sheet="1" selectLockedCells="1"/>
  <mergeCells count="3">
    <mergeCell ref="F14:I15"/>
    <mergeCell ref="C13:D13"/>
    <mergeCell ref="B14:B17"/>
  </mergeCells>
  <pageMargins left="0.7" right="0.7" top="0.75" bottom="0.75" header="0.3" footer="0.3"/>
  <pageSetup paperSize="66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H25"/>
  <sheetViews>
    <sheetView showRuler="0" zoomScaleNormal="100" zoomScaleSheetLayoutView="400" zoomScalePageLayoutView="55" workbookViewId="0">
      <selection activeCell="C8" sqref="C8:C22"/>
    </sheetView>
  </sheetViews>
  <sheetFormatPr defaultColWidth="10.44140625" defaultRowHeight="12.75" customHeight="1" x14ac:dyDescent="0.2"/>
  <cols>
    <col min="1" max="1" width="49.33203125" style="15" bestFit="1" customWidth="1"/>
    <col min="2" max="2" width="28.5546875" style="15" customWidth="1"/>
    <col min="3" max="3" width="47.88671875" style="15" customWidth="1"/>
    <col min="4" max="16384" width="10.44140625" style="15"/>
  </cols>
  <sheetData>
    <row r="2" spans="1:6" ht="12.75" customHeight="1" x14ac:dyDescent="0.2">
      <c r="A2" s="17" t="s">
        <v>8</v>
      </c>
      <c r="B2" s="18" t="s">
        <v>9</v>
      </c>
      <c r="C2" s="18" t="s">
        <v>32</v>
      </c>
    </row>
    <row r="3" spans="1:6" ht="45.6" x14ac:dyDescent="0.2">
      <c r="A3" s="19" t="s">
        <v>29</v>
      </c>
      <c r="B3" s="28">
        <f>(B14*B23+B15*B24)+(B16*B23+B17*B24)/B18</f>
        <v>8.1302631578947376E-2</v>
      </c>
      <c r="C3" s="20" t="s">
        <v>1</v>
      </c>
    </row>
    <row r="4" spans="1:6" ht="13.2" x14ac:dyDescent="0.2">
      <c r="A4" s="19"/>
      <c r="B4" s="26"/>
      <c r="C4" s="21"/>
    </row>
    <row r="5" spans="1:6" ht="45.6" x14ac:dyDescent="0.2">
      <c r="A5" s="19" t="s">
        <v>23</v>
      </c>
      <c r="B5" s="22">
        <f>((((B19+B21)/2)*B23)+(((B22+B20)/2)*B24))*B25</f>
        <v>135.12499999999997</v>
      </c>
      <c r="C5" s="21" t="s">
        <v>2</v>
      </c>
    </row>
    <row r="6" spans="1:6" ht="12.75" customHeight="1" x14ac:dyDescent="0.2">
      <c r="C6" s="16"/>
    </row>
    <row r="7" spans="1:6" ht="12.75" customHeight="1" x14ac:dyDescent="0.2">
      <c r="A7" s="17" t="s">
        <v>30</v>
      </c>
      <c r="C7" s="51"/>
    </row>
    <row r="8" spans="1:6" ht="13.2" x14ac:dyDescent="0.25">
      <c r="A8" s="15" t="s">
        <v>33</v>
      </c>
      <c r="B8" s="15">
        <v>2.64</v>
      </c>
      <c r="C8" s="36" t="s">
        <v>4</v>
      </c>
    </row>
    <row r="9" spans="1:6" ht="12.75" customHeight="1" x14ac:dyDescent="0.25">
      <c r="C9" s="36"/>
      <c r="F9" s="27"/>
    </row>
    <row r="10" spans="1:6" ht="12.75" customHeight="1" x14ac:dyDescent="0.25">
      <c r="A10" s="15" t="s">
        <v>40</v>
      </c>
      <c r="B10" s="15">
        <v>37.54</v>
      </c>
      <c r="C10" s="36" t="s">
        <v>3</v>
      </c>
      <c r="F10" s="27"/>
    </row>
    <row r="11" spans="1:6" ht="12.75" customHeight="1" x14ac:dyDescent="0.25">
      <c r="A11" s="15" t="s">
        <v>39</v>
      </c>
      <c r="B11" s="15">
        <v>25.68</v>
      </c>
      <c r="C11" s="36" t="s">
        <v>3</v>
      </c>
    </row>
    <row r="13" spans="1:6" ht="12.75" customHeight="1" x14ac:dyDescent="0.2">
      <c r="A13" s="17" t="s">
        <v>31</v>
      </c>
      <c r="C13" s="32"/>
    </row>
    <row r="14" spans="1:6" ht="12.75" customHeight="1" x14ac:dyDescent="0.25">
      <c r="A14" s="15" t="s">
        <v>13</v>
      </c>
      <c r="B14" s="15">
        <v>0.04</v>
      </c>
      <c r="C14" s="31" t="s">
        <v>3</v>
      </c>
    </row>
    <row r="15" spans="1:6" ht="12.75" customHeight="1" x14ac:dyDescent="0.25">
      <c r="A15" s="15" t="s">
        <v>11</v>
      </c>
      <c r="B15" s="34">
        <v>7.2999999999999995E-2</v>
      </c>
      <c r="C15" s="31" t="s">
        <v>3</v>
      </c>
    </row>
    <row r="16" spans="1:6" ht="12.75" customHeight="1" x14ac:dyDescent="0.25">
      <c r="A16" s="15" t="s">
        <v>12</v>
      </c>
      <c r="B16" s="15">
        <v>0.55800000000000005</v>
      </c>
      <c r="C16" s="31" t="s">
        <v>3</v>
      </c>
    </row>
    <row r="17" spans="1:8" ht="12.75" customHeight="1" x14ac:dyDescent="0.25">
      <c r="A17" s="15" t="s">
        <v>14</v>
      </c>
      <c r="B17" s="15">
        <v>0.83799999999999997</v>
      </c>
      <c r="C17" s="31" t="s">
        <v>3</v>
      </c>
    </row>
    <row r="18" spans="1:8" ht="12.75" customHeight="1" x14ac:dyDescent="0.2">
      <c r="A18" s="15" t="s">
        <v>15</v>
      </c>
      <c r="B18" s="15">
        <v>19</v>
      </c>
      <c r="C18" s="32" t="s">
        <v>3</v>
      </c>
    </row>
    <row r="19" spans="1:8" ht="12.75" customHeight="1" x14ac:dyDescent="0.25">
      <c r="A19" s="15" t="s">
        <v>16</v>
      </c>
      <c r="B19" s="15">
        <v>1.43</v>
      </c>
      <c r="C19" s="31" t="s">
        <v>3</v>
      </c>
    </row>
    <row r="20" spans="1:8" ht="12.75" customHeight="1" x14ac:dyDescent="0.25">
      <c r="A20" s="15" t="s">
        <v>17</v>
      </c>
      <c r="B20" s="15">
        <v>2.5499999999999998</v>
      </c>
      <c r="C20" s="33" t="s">
        <v>3</v>
      </c>
    </row>
    <row r="21" spans="1:8" ht="12.75" customHeight="1" x14ac:dyDescent="0.25">
      <c r="A21" s="15" t="s">
        <v>18</v>
      </c>
      <c r="B21" s="15">
        <v>0.87</v>
      </c>
      <c r="C21" s="31" t="s">
        <v>3</v>
      </c>
    </row>
    <row r="22" spans="1:8" ht="12.75" customHeight="1" x14ac:dyDescent="0.25">
      <c r="A22" s="15" t="s">
        <v>19</v>
      </c>
      <c r="B22" s="15">
        <v>1.36</v>
      </c>
      <c r="C22" s="31" t="s">
        <v>3</v>
      </c>
      <c r="H22" s="16"/>
    </row>
    <row r="23" spans="1:8" ht="12.75" customHeight="1" x14ac:dyDescent="0.2">
      <c r="A23" s="15" t="s">
        <v>20</v>
      </c>
      <c r="B23" s="15">
        <v>0.75</v>
      </c>
      <c r="C23" s="32" t="s">
        <v>10</v>
      </c>
    </row>
    <row r="24" spans="1:8" ht="12.75" customHeight="1" x14ac:dyDescent="0.2">
      <c r="A24" s="15" t="s">
        <v>21</v>
      </c>
      <c r="B24" s="15">
        <v>0.25</v>
      </c>
      <c r="C24" s="15" t="s">
        <v>10</v>
      </c>
    </row>
    <row r="25" spans="1:8" ht="12.75" customHeight="1" x14ac:dyDescent="0.2">
      <c r="A25" s="15" t="s">
        <v>22</v>
      </c>
      <c r="B25" s="15">
        <v>100</v>
      </c>
      <c r="C25" s="15" t="s">
        <v>10</v>
      </c>
    </row>
  </sheetData>
  <sheetProtection algorithmName="SHA-512" hashValue="ZYgNjtvbsR80Gge1dXablR91iT9Tjv7xL2dSxFnh3Rqz6jdDwgxuRhF23bjAzUIlWQWzfHaCfLza4DEeUM5n/Q==" saltValue="coAkdOaXQVXnjaqJN92aFA==" spinCount="100000" sheet="1" selectLockedCells="1"/>
  <hyperlinks>
    <hyperlink ref="C22" r:id="rId1" xr:uid="{00000000-0004-0000-0100-000000000000}"/>
    <hyperlink ref="C19" r:id="rId2" xr:uid="{00000000-0004-0000-0100-000001000000}"/>
    <hyperlink ref="C21" r:id="rId3" xr:uid="{00000000-0004-0000-0100-000002000000}"/>
    <hyperlink ref="C20" r:id="rId4" xr:uid="{00000000-0004-0000-0100-000003000000}"/>
    <hyperlink ref="C14" r:id="rId5" xr:uid="{00000000-0004-0000-0100-000004000000}"/>
    <hyperlink ref="C15" r:id="rId6" xr:uid="{00000000-0004-0000-0100-000005000000}"/>
    <hyperlink ref="C16" r:id="rId7" xr:uid="{00000000-0004-0000-0100-000006000000}"/>
    <hyperlink ref="C17" r:id="rId8" xr:uid="{00000000-0004-0000-0100-000007000000}"/>
    <hyperlink ref="C10" r:id="rId9" xr:uid="{00000000-0004-0000-0100-000008000000}"/>
    <hyperlink ref="C11" r:id="rId10" xr:uid="{00000000-0004-0000-0100-000009000000}"/>
    <hyperlink ref="C8" r:id="rId11" xr:uid="{00000000-0004-0000-0100-00000A000000}"/>
  </hyperlinks>
  <pageMargins left="0.23622047244094491" right="0.23622047244094491" top="0.74803149606299213" bottom="0.74803149606299213" header="0.31496062992125984" footer="0.31496062992125984"/>
  <pageSetup paperSize="9" scale="91" orientation="landscape" r:id="rId12"/>
  <headerFooter>
    <oddHeader xml:space="preserve">&amp;L&amp;G&amp;R&amp;18 </oddHeader>
    <oddFooter>&amp;C&amp;"Verdana,Regular"&amp;8&amp;P / &amp;K000000&amp;N</oddFooter>
    <firstHeader xml:space="preserve">&amp;L&amp;G&amp;R&amp;18 </firstHeader>
    <firstFooter xml:space="preserve">&amp;L&amp;"Verdana,Regular"&amp;8NIRAS A/S
Sortemosevej 19
3450 Allerød, Denmark&amp;C&amp;8Reg. No. 37295728 Denmark
FRI, FIDIC
www.niras.com&amp;R&amp;"Verdana,Regular"&amp;8T: +45 4810 4200   
F: +45 4810 4300 
E: niras@niras.dk  </firstFooter>
  </headerFooter>
  <legacyDrawing r:id="rId13"/>
  <legacyDrawingHF r:id="rId1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4FDE406DDF1A44B3C814BE95F62FC1" ma:contentTypeVersion="13" ma:contentTypeDescription="Create a new document." ma:contentTypeScope="" ma:versionID="fd8d6da5225eedf598ba9a6679e6208e">
  <xsd:schema xmlns:xsd="http://www.w3.org/2001/XMLSchema" xmlns:xs="http://www.w3.org/2001/XMLSchema" xmlns:p="http://schemas.microsoft.com/office/2006/metadata/properties" xmlns:ns3="2f05ae3c-1445-4216-bfb7-8147805aaf1d" xmlns:ns4="07c119f0-12e4-4094-80db-d14edf87c54f" targetNamespace="http://schemas.microsoft.com/office/2006/metadata/properties" ma:root="true" ma:fieldsID="b3f18ebe9f7a2a2cf3a062a10b1cc086" ns3:_="" ns4:_="">
    <xsd:import namespace="2f05ae3c-1445-4216-bfb7-8147805aaf1d"/>
    <xsd:import namespace="07c119f0-12e4-4094-80db-d14edf87c54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05ae3c-1445-4216-bfb7-8147805aaf1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c119f0-12e4-4094-80db-d14edf87c5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637E89-54F7-4905-8388-D6C158E8AECE}">
  <ds:schemaRefs>
    <ds:schemaRef ds:uri="07c119f0-12e4-4094-80db-d14edf87c54f"/>
    <ds:schemaRef ds:uri="http://purl.org/dc/elements/1.1/"/>
    <ds:schemaRef ds:uri="http://schemas.microsoft.com/office/2006/metadata/properties"/>
    <ds:schemaRef ds:uri="2f05ae3c-1445-4216-bfb7-8147805aaf1d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66B35DC-F579-4906-BEF6-A4F2F7B531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F5F1BF-F790-4AD8-B1A5-51E8187B9D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05ae3c-1445-4216-bfb7-8147805aaf1d"/>
    <ds:schemaRef ds:uri="07c119f0-12e4-4094-80db-d14edf87c5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2</vt:i4>
      </vt:variant>
    </vt:vector>
  </HeadingPairs>
  <TitlesOfParts>
    <vt:vector size="4" baseType="lpstr">
      <vt:lpstr>Calculator</vt:lpstr>
      <vt:lpstr>Emissionsfactors</vt:lpstr>
      <vt:lpstr>Calculator!Udskriftsområde</vt:lpstr>
      <vt:lpstr>Emissionsfactors!Udskriftsområde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Klaus Kellermann</dc:creator>
  <cp:lastModifiedBy>lauraje</cp:lastModifiedBy>
  <cp:lastPrinted>2020-02-20T14:29:48Z</cp:lastPrinted>
  <dcterms:created xsi:type="dcterms:W3CDTF">2019-02-26T11:09:04Z</dcterms:created>
  <dcterms:modified xsi:type="dcterms:W3CDTF">2021-10-28T11:57:12Z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0x010100BE4FDE406DDF1A44B3C814BE95F62FC1</vt:lpwstr>
  </property>
  <property fmtid="{D5CDD505-2E9C-101B-9397-08002B2CF9AE}" pid="3" name="_dlc_DocIdItemGuid">
    <vt:lpwstr>16cded17-102d-4b76-b66e-6c5693bd4f74</vt:lpwstr>
  </property>
  <property fmtid="{D5CDD505-2E9C-101B-9397-08002B2CF9AE}" pid="4" name="NIRASScale">
    <vt:lpwstr/>
  </property>
  <property fmtid="{D5CDD505-2E9C-101B-9397-08002B2CF9AE}" pid="5" name="NIRASQAStatus">
    <vt:lpwstr/>
  </property>
  <property fmtid="{D5CDD505-2E9C-101B-9397-08002B2CF9AE}" pid="6" name="NIRASDocumentKind">
    <vt:lpwstr/>
  </property>
</Properties>
</file>